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dri\OneDrive\Documentos\"/>
    </mc:Choice>
  </mc:AlternateContent>
  <xr:revisionPtr revIDLastSave="0" documentId="8_{4AD82420-094C-401C-8607-10360FF8FC4E}" xr6:coauthVersionLast="47" xr6:coauthVersionMax="47" xr10:uidLastSave="{00000000-0000-0000-0000-000000000000}"/>
  <bookViews>
    <workbookView xWindow="-108" yWindow="-108" windowWidth="23256" windowHeight="12456" xr2:uid="{CDC21206-5BD5-4D1A-B800-8C4535E3F92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  <c r="F14" i="1"/>
  <c r="E14" i="1"/>
  <c r="J13" i="1"/>
  <c r="I13" i="1"/>
  <c r="D13" i="1"/>
  <c r="K13" i="1" s="1"/>
  <c r="I11" i="1"/>
  <c r="D11" i="1"/>
  <c r="K11" i="1" s="1"/>
  <c r="C11" i="1"/>
  <c r="K9" i="1"/>
  <c r="J9" i="1"/>
  <c r="I9" i="1"/>
  <c r="I8" i="1"/>
  <c r="D8" i="1"/>
  <c r="K8" i="1" s="1"/>
  <c r="C8" i="1"/>
  <c r="G7" i="1"/>
  <c r="G14" i="1" s="1"/>
  <c r="D7" i="1"/>
  <c r="D14" i="1" s="1"/>
  <c r="C7" i="1"/>
  <c r="C14" i="1" s="1"/>
  <c r="I7" i="1" l="1"/>
  <c r="I14" i="1" s="1"/>
  <c r="J8" i="1"/>
  <c r="J7" i="1"/>
  <c r="J14" i="1" s="1"/>
  <c r="K7" i="1"/>
  <c r="J11" i="1"/>
</calcChain>
</file>

<file path=xl/sharedStrings.xml><?xml version="1.0" encoding="utf-8"?>
<sst xmlns="http://schemas.openxmlformats.org/spreadsheetml/2006/main" count="28" uniqueCount="28">
  <si>
    <t>ANALISIS PRESUPUESTARIO POR GESTION 2021 AL 2025</t>
  </si>
  <si>
    <t>SUB ALCALDIA DE HAMPATURI</t>
  </si>
  <si>
    <t>GESTION 2021</t>
  </si>
  <si>
    <t>PRESUPUESTO VIGENTE</t>
  </si>
  <si>
    <t>TRANSFERENCIAS DEL TGN</t>
  </si>
  <si>
    <t>FTE FINANCIAMIENTO</t>
  </si>
  <si>
    <t>DESCRIPCION</t>
  </si>
  <si>
    <t>INICIAL</t>
  </si>
  <si>
    <t>VIGENTE</t>
  </si>
  <si>
    <t>COMPROMETIDO</t>
  </si>
  <si>
    <t>DEVENGADO</t>
  </si>
  <si>
    <t>PAGADO</t>
  </si>
  <si>
    <t>EJECUTADO</t>
  </si>
  <si>
    <t>SALDO POR PAGAR</t>
  </si>
  <si>
    <t>SALDO DEVENGADO</t>
  </si>
  <si>
    <t>% DE EJECUCION</t>
  </si>
  <si>
    <t>41 113</t>
  </si>
  <si>
    <t>COPARTICIPACION TRIBUTARIA</t>
  </si>
  <si>
    <t>41 119</t>
  </si>
  <si>
    <t>POR COPARTICIPACION TRIBUTARIA</t>
  </si>
  <si>
    <t>42 210</t>
  </si>
  <si>
    <t>TRANSFERENCIA DE RECURSOS ESPECIFICOS</t>
  </si>
  <si>
    <t xml:space="preserve">RECURSOS PROPIOS </t>
  </si>
  <si>
    <t>20 210</t>
  </si>
  <si>
    <t>VENTA DE SERVICIOS DE LAS ADMINISTRACIONES</t>
  </si>
  <si>
    <t>FINANCIAMIENTO EXTERNO</t>
  </si>
  <si>
    <t>92 230</t>
  </si>
  <si>
    <t>PRESTAMOS DE RECURSOS ESPECIFICOS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</si>
</sst>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3" fillId="0" borderId="0" xfId="0" applyFont="1"/>
    <xf numFmtId="2" fontId="3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2CCD-E29A-4260-8092-A5C8CF1CE8B5}">
  <dimension ref="A1:M14"/>
  <sheetViews>
    <sheetView tabSelected="1" workbookViewId="0">
      <selection sqref="A1:XFD14"/>
    </sheetView>
  </sheetViews>
  <sheetFormatPr baseColWidth="10" defaultRowHeight="14.4" x14ac:dyDescent="0.3"/>
  <cols>
    <col min="1" max="1" width="17.88671875" customWidth="1"/>
    <col min="2" max="2" width="41" customWidth="1"/>
    <col min="3" max="4" width="11.6640625" bestFit="1" customWidth="1"/>
    <col min="5" max="5" width="14.33203125" bestFit="1" customWidth="1"/>
    <col min="6" max="6" width="11.44140625" bestFit="1" customWidth="1"/>
    <col min="7" max="7" width="10.44140625" bestFit="1" customWidth="1"/>
    <col min="8" max="8" width="12.44140625" bestFit="1" customWidth="1"/>
    <col min="9" max="9" width="15.88671875" bestFit="1" customWidth="1"/>
    <col min="10" max="10" width="16.88671875" bestFit="1" customWidth="1"/>
    <col min="11" max="11" width="13.5546875" bestFit="1" customWidth="1"/>
  </cols>
  <sheetData>
    <row r="1" spans="1:13" s="1" customFormat="1" x14ac:dyDescent="0.3">
      <c r="A1" s="1" t="s">
        <v>0</v>
      </c>
    </row>
    <row r="2" spans="1:13" s="1" customFormat="1" x14ac:dyDescent="0.3">
      <c r="A2" s="1" t="s">
        <v>1</v>
      </c>
    </row>
    <row r="3" spans="1:13" s="1" customFormat="1" x14ac:dyDescent="0.3">
      <c r="A3" s="1" t="s">
        <v>2</v>
      </c>
    </row>
    <row r="4" spans="1:13" s="1" customFormat="1" x14ac:dyDescent="0.3">
      <c r="A4" s="1" t="s">
        <v>3</v>
      </c>
      <c r="C4" s="2">
        <v>8933629</v>
      </c>
      <c r="D4" s="2"/>
      <c r="E4" s="2"/>
      <c r="F4" s="2"/>
      <c r="G4" s="2"/>
    </row>
    <row r="5" spans="1:13" s="1" customFormat="1" x14ac:dyDescent="0.3">
      <c r="A5" s="1" t="s">
        <v>4</v>
      </c>
    </row>
    <row r="6" spans="1:13" s="3" customFormat="1" ht="13.8" x14ac:dyDescent="0.3">
      <c r="A6" s="3" t="s">
        <v>5</v>
      </c>
      <c r="B6" s="3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5" t="s">
        <v>15</v>
      </c>
      <c r="L6" s="5"/>
      <c r="M6" s="5"/>
    </row>
    <row r="7" spans="1:13" s="3" customFormat="1" ht="13.8" x14ac:dyDescent="0.3">
      <c r="A7" s="6" t="s">
        <v>16</v>
      </c>
      <c r="B7" s="6" t="s">
        <v>17</v>
      </c>
      <c r="C7" s="7">
        <f>175202+200000+200000+90000+1688038+375000+223045+344866+300000+217876</f>
        <v>3814027</v>
      </c>
      <c r="D7" s="7">
        <f>175202+212609+200000+74338+375000+29000+70000+41400+63000+70000+59400+70000+140000+32400+229586+40000+59000+182528+402100+475747+236006+50000</f>
        <v>3287316</v>
      </c>
      <c r="E7" s="7">
        <v>2927321.22</v>
      </c>
      <c r="F7" s="7">
        <v>2927321.22</v>
      </c>
      <c r="G7" s="7">
        <f>1757980.15-5</f>
        <v>1757975.15</v>
      </c>
      <c r="H7" s="7">
        <v>2927321.22</v>
      </c>
      <c r="I7" s="7">
        <f t="shared" ref="I7:I13" si="0">+E7-G7</f>
        <v>1169346.0700000003</v>
      </c>
      <c r="J7" s="7">
        <f>+D7-F7+2.15</f>
        <v>359996.92999999982</v>
      </c>
      <c r="K7" s="5">
        <f>+H7*100/D7</f>
        <v>89.048975516804589</v>
      </c>
      <c r="L7" s="5"/>
      <c r="M7" s="5"/>
    </row>
    <row r="8" spans="1:13" s="3" customFormat="1" ht="13.8" x14ac:dyDescent="0.3">
      <c r="A8" s="6" t="s">
        <v>18</v>
      </c>
      <c r="B8" s="6" t="s">
        <v>19</v>
      </c>
      <c r="C8" s="7">
        <f>447097+100000+100000+2000</f>
        <v>649097</v>
      </c>
      <c r="D8" s="7">
        <f>100000+100000+70000+66000+54900+63000+20000</f>
        <v>473900</v>
      </c>
      <c r="E8" s="7">
        <v>373692.58</v>
      </c>
      <c r="F8" s="7">
        <v>373692.58</v>
      </c>
      <c r="G8" s="7">
        <v>0</v>
      </c>
      <c r="H8" s="7">
        <v>383692.58</v>
      </c>
      <c r="I8" s="7">
        <f t="shared" si="0"/>
        <v>373692.58</v>
      </c>
      <c r="J8" s="7">
        <f t="shared" ref="J8:J11" si="1">+D8-F8</f>
        <v>100207.41999999998</v>
      </c>
      <c r="K8" s="5">
        <f t="shared" ref="K8:K13" si="2">+H8*100/D8</f>
        <v>80.964882886684961</v>
      </c>
      <c r="L8" s="5"/>
      <c r="M8" s="5"/>
    </row>
    <row r="9" spans="1:13" s="3" customFormat="1" ht="13.8" x14ac:dyDescent="0.3">
      <c r="A9" s="6" t="s">
        <v>20</v>
      </c>
      <c r="B9" s="6" t="s">
        <v>21</v>
      </c>
      <c r="C9" s="7"/>
      <c r="D9" s="7">
        <v>683153</v>
      </c>
      <c r="E9" s="7">
        <v>683153</v>
      </c>
      <c r="F9" s="7">
        <v>683153</v>
      </c>
      <c r="G9" s="7">
        <v>0</v>
      </c>
      <c r="H9" s="7">
        <v>683153</v>
      </c>
      <c r="I9" s="7">
        <f t="shared" si="0"/>
        <v>683153</v>
      </c>
      <c r="J9" s="7">
        <f t="shared" si="1"/>
        <v>0</v>
      </c>
      <c r="K9" s="5">
        <f t="shared" si="2"/>
        <v>100</v>
      </c>
      <c r="L9" s="5"/>
      <c r="M9" s="5"/>
    </row>
    <row r="10" spans="1:13" s="3" customFormat="1" ht="13.8" x14ac:dyDescent="0.3">
      <c r="A10" s="6"/>
      <c r="B10" s="3" t="s">
        <v>22</v>
      </c>
      <c r="C10" s="7"/>
      <c r="D10" s="7"/>
      <c r="E10" s="7"/>
      <c r="F10" s="7"/>
      <c r="G10" s="7"/>
      <c r="H10" s="7"/>
      <c r="I10" s="7"/>
      <c r="J10" s="7"/>
      <c r="K10" s="5"/>
      <c r="L10" s="5"/>
      <c r="M10" s="5"/>
    </row>
    <row r="11" spans="1:13" s="3" customFormat="1" ht="13.8" x14ac:dyDescent="0.3">
      <c r="A11" s="6" t="s">
        <v>23</v>
      </c>
      <c r="B11" s="6" t="s">
        <v>24</v>
      </c>
      <c r="C11" s="7">
        <f>1394438+967591+177806+964004+350770+250000</f>
        <v>4104609</v>
      </c>
      <c r="D11" s="7">
        <f>1381569+959262+189806+3900+5726+927086+421915+197000+15000+85000</f>
        <v>4186264</v>
      </c>
      <c r="E11" s="7">
        <v>3711589.09</v>
      </c>
      <c r="F11" s="7">
        <v>3711589.09</v>
      </c>
      <c r="G11" s="7">
        <v>3089045.4899999998</v>
      </c>
      <c r="H11" s="7">
        <v>3711589.09</v>
      </c>
      <c r="I11" s="7">
        <f t="shared" si="0"/>
        <v>622543.60000000009</v>
      </c>
      <c r="J11" s="7">
        <f t="shared" si="1"/>
        <v>474674.91000000015</v>
      </c>
      <c r="K11" s="5">
        <f t="shared" si="2"/>
        <v>88.661132933804467</v>
      </c>
      <c r="L11" s="5"/>
      <c r="M11" s="5"/>
    </row>
    <row r="12" spans="1:13" s="6" customFormat="1" ht="13.8" x14ac:dyDescent="0.3">
      <c r="B12" s="3" t="s">
        <v>25</v>
      </c>
      <c r="C12" s="7"/>
      <c r="D12" s="7"/>
      <c r="E12" s="7"/>
      <c r="F12" s="7"/>
      <c r="G12" s="7"/>
      <c r="H12" s="7"/>
      <c r="I12" s="7"/>
      <c r="J12" s="7"/>
    </row>
    <row r="13" spans="1:13" s="6" customFormat="1" ht="13.8" x14ac:dyDescent="0.3">
      <c r="A13" s="6" t="s">
        <v>26</v>
      </c>
      <c r="B13" s="6" t="s">
        <v>27</v>
      </c>
      <c r="C13" s="7">
        <v>0</v>
      </c>
      <c r="D13" s="7">
        <f>99997+69999+70000+63000</f>
        <v>302996</v>
      </c>
      <c r="E13" s="7">
        <v>302993.84999999998</v>
      </c>
      <c r="F13" s="7">
        <v>302993.84999999998</v>
      </c>
      <c r="G13" s="7">
        <v>302993.84999999998</v>
      </c>
      <c r="H13" s="7">
        <v>302993.84999999998</v>
      </c>
      <c r="I13" s="7">
        <f t="shared" si="0"/>
        <v>0</v>
      </c>
      <c r="J13" s="7">
        <f t="shared" ref="J13" si="3">+F13-G13</f>
        <v>0</v>
      </c>
      <c r="K13" s="5">
        <f t="shared" si="2"/>
        <v>99.999290419675489</v>
      </c>
    </row>
    <row r="14" spans="1:13" s="3" customFormat="1" ht="13.8" x14ac:dyDescent="0.3">
      <c r="A14" s="6"/>
      <c r="B14" s="6"/>
      <c r="C14" s="8">
        <f>SUM(C7:C13)</f>
        <v>8567733</v>
      </c>
      <c r="D14" s="8">
        <f>SUM(D7:D13)</f>
        <v>8933629</v>
      </c>
      <c r="E14" s="8">
        <f t="shared" ref="E14:G14" si="4">SUM(E7:E13)</f>
        <v>7998749.7400000002</v>
      </c>
      <c r="F14" s="8">
        <f t="shared" si="4"/>
        <v>7998749.7400000002</v>
      </c>
      <c r="G14" s="8">
        <f t="shared" si="4"/>
        <v>5150014.4899999993</v>
      </c>
      <c r="H14" s="8">
        <f>SUM(H7:H13)</f>
        <v>8008749.7400000002</v>
      </c>
      <c r="I14" s="8">
        <f>SUM(I7:I13)</f>
        <v>2848735.2500000005</v>
      </c>
      <c r="J14" s="8">
        <f>SUM(J7:J13)</f>
        <v>934879.26</v>
      </c>
      <c r="K14" s="5"/>
      <c r="L14" s="5"/>
      <c r="M1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Amadeo Herrera Zarate</dc:creator>
  <cp:lastModifiedBy>Alain Amadeo Herrera Zarate</cp:lastModifiedBy>
  <dcterms:created xsi:type="dcterms:W3CDTF">2026-04-26T22:55:36Z</dcterms:created>
  <dcterms:modified xsi:type="dcterms:W3CDTF">2026-04-26T22:56:44Z</dcterms:modified>
</cp:coreProperties>
</file>